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Arkusz1" sheetId="1" r:id="rId1"/>
  </sheets>
  <definedNames>
    <definedName name="b">'Arkusz1'!$C$4</definedName>
    <definedName name="h">'Arkusz1'!$B$4</definedName>
    <definedName name="l">'Arkusz1'!$D$4</definedName>
    <definedName name="Mx">'Arkusz1'!$D$12</definedName>
    <definedName name="P">'Arkusz1'!$A$4</definedName>
    <definedName name="q">'Arkusz1'!$E$4</definedName>
  </definedNames>
  <calcPr fullCalcOnLoad="1"/>
</workbook>
</file>

<file path=xl/sharedStrings.xml><?xml version="1.0" encoding="utf-8"?>
<sst xmlns="http://schemas.openxmlformats.org/spreadsheetml/2006/main" count="33" uniqueCount="29">
  <si>
    <t>Projekt: hipotezy wytężeniowe</t>
  </si>
  <si>
    <t>h</t>
  </si>
  <si>
    <t>P [kN]</t>
  </si>
  <si>
    <t>h [cm]</t>
  </si>
  <si>
    <t>b [cm]</t>
  </si>
  <si>
    <t>l [m]</t>
  </si>
  <si>
    <t>siły przekrojowe w utwierdzeniu:</t>
  </si>
  <si>
    <t>siła podłużna</t>
  </si>
  <si>
    <t>siła poprzeczna Qy</t>
  </si>
  <si>
    <t>siła poprzeczna Qz</t>
  </si>
  <si>
    <t>q [kN/m]</t>
  </si>
  <si>
    <t>moment skręcający</t>
  </si>
  <si>
    <t>moment zginający My</t>
  </si>
  <si>
    <t>moment zginający Mz</t>
  </si>
  <si>
    <t>naprężenia w punkcie A</t>
  </si>
  <si>
    <t>sigma [MPa]</t>
  </si>
  <si>
    <t>tau [MPa]</t>
  </si>
  <si>
    <t>charakterystyki przekroju</t>
  </si>
  <si>
    <t>współczynniki dla skręcania</t>
  </si>
  <si>
    <t>h/b &gt; 1 ?</t>
  </si>
  <si>
    <t>a</t>
  </si>
  <si>
    <t>(wzór inny niż u SP)</t>
  </si>
  <si>
    <t>tau_skr [MPa]</t>
  </si>
  <si>
    <t>[kN]</t>
  </si>
  <si>
    <t>[kNm]</t>
  </si>
  <si>
    <t>tau_sci [MPa]</t>
  </si>
  <si>
    <t>pole [m2]</t>
  </si>
  <si>
    <t>Jz [m4]</t>
  </si>
  <si>
    <t>sigma_HMH [MPa]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</si>
</sst>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">
    <font>
      <sz val="10"/>
      <name val="Times New Roman"/>
      <family val="0"/>
    </font>
    <font>
      <sz val="26"/>
      <name val="Times New Roman"/>
      <family val="0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4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2</xdr:row>
      <xdr:rowOff>66675</xdr:rowOff>
    </xdr:from>
    <xdr:to>
      <xdr:col>12</xdr:col>
      <xdr:colOff>19050</xdr:colOff>
      <xdr:row>11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47700"/>
          <a:ext cx="1924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C22" sqref="C22"/>
    </sheetView>
  </sheetViews>
  <sheetFormatPr defaultColWidth="9.33203125" defaultRowHeight="12.75"/>
  <cols>
    <col min="3" max="3" width="10.5" style="0" bestFit="1" customWidth="1"/>
    <col min="4" max="4" width="9.66015625" style="0" customWidth="1"/>
    <col min="7" max="7" width="13.33203125" style="0" bestFit="1" customWidth="1"/>
  </cols>
  <sheetData>
    <row r="1" ht="33">
      <c r="A1" s="1" t="s">
        <v>0</v>
      </c>
    </row>
    <row r="3" spans="1:5" ht="12.75">
      <c r="A3" s="2" t="s">
        <v>2</v>
      </c>
      <c r="B3" s="2" t="s">
        <v>3</v>
      </c>
      <c r="C3" s="2" t="s">
        <v>4</v>
      </c>
      <c r="D3" s="2" t="s">
        <v>5</v>
      </c>
      <c r="E3" s="2" t="s">
        <v>10</v>
      </c>
    </row>
    <row r="4" spans="1:5" ht="12.75">
      <c r="A4" s="8">
        <v>2.4</v>
      </c>
      <c r="B4" s="8">
        <v>6</v>
      </c>
      <c r="C4" s="8">
        <v>4</v>
      </c>
      <c r="D4" s="8">
        <v>2</v>
      </c>
      <c r="E4" s="8">
        <v>4</v>
      </c>
    </row>
    <row r="6" spans="1:14" ht="12.75">
      <c r="A6" s="3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 t="s">
        <v>7</v>
      </c>
      <c r="B7" s="3"/>
      <c r="C7" s="3"/>
      <c r="D7" s="7">
        <f>-P</f>
        <v>-2.4</v>
      </c>
      <c r="E7" s="3" t="s">
        <v>23</v>
      </c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" t="s">
        <v>8</v>
      </c>
      <c r="B8" s="3"/>
      <c r="C8" s="3"/>
      <c r="D8" s="7">
        <f>2*P</f>
        <v>4.8</v>
      </c>
      <c r="E8" s="3" t="s">
        <v>23</v>
      </c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 t="s">
        <v>9</v>
      </c>
      <c r="B9" s="3"/>
      <c r="C9" s="3"/>
      <c r="D9" s="7">
        <f>-q*l</f>
        <v>-8</v>
      </c>
      <c r="E9" s="3" t="s">
        <v>23</v>
      </c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3" t="s">
        <v>11</v>
      </c>
      <c r="B10" s="3"/>
      <c r="C10" s="3"/>
      <c r="D10" s="7">
        <f>2*P*0.5*l</f>
        <v>4.8</v>
      </c>
      <c r="E10" s="3" t="s">
        <v>24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 t="s">
        <v>12</v>
      </c>
      <c r="B11" s="3"/>
      <c r="C11" s="3"/>
      <c r="D11" s="7">
        <f>P*0.5*l+q*l^2/2</f>
        <v>10.4</v>
      </c>
      <c r="E11" s="3" t="s">
        <v>24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 t="s">
        <v>13</v>
      </c>
      <c r="B12" s="3"/>
      <c r="C12" s="3"/>
      <c r="D12" s="7">
        <f>P*0.5*l+2*P*l</f>
        <v>12</v>
      </c>
      <c r="E12" s="3" t="s">
        <v>24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 t="s">
        <v>26</v>
      </c>
      <c r="B15" s="3">
        <f>b*h/10000</f>
        <v>0.0024</v>
      </c>
      <c r="C15" s="3"/>
      <c r="D15" s="3" t="s">
        <v>27</v>
      </c>
      <c r="E15" s="3">
        <f>IF(K15=1,b^3*K16,h^3*K16)*0.000001</f>
        <v>2.2143999999999997E-05</v>
      </c>
      <c r="F15" s="3"/>
      <c r="G15" s="3" t="s">
        <v>18</v>
      </c>
      <c r="H15" s="4"/>
      <c r="I15" s="4"/>
      <c r="J15" s="3" t="s">
        <v>19</v>
      </c>
      <c r="K15" s="3">
        <f>IF(h&gt;=b,1,0)</f>
        <v>1</v>
      </c>
      <c r="L15" s="4"/>
      <c r="M15" s="3" t="str">
        <f>IF(K15=1,"h/b","b/h")</f>
        <v>h/b</v>
      </c>
      <c r="N15" s="4">
        <f>IF(K15=1,h/b,b/h)</f>
        <v>1.5</v>
      </c>
    </row>
    <row r="16" spans="1:14" ht="12.75">
      <c r="A16" s="3"/>
      <c r="B16" s="3"/>
      <c r="C16" s="3"/>
      <c r="D16" s="3"/>
      <c r="E16" s="3"/>
      <c r="F16" s="3"/>
      <c r="G16" s="3" t="s">
        <v>21</v>
      </c>
      <c r="H16" s="4"/>
      <c r="I16" s="4"/>
      <c r="J16" s="5" t="s">
        <v>20</v>
      </c>
      <c r="K16" s="7">
        <f>IF(N15&gt;8,2.456+(N15-8)*0.3335,IF(N15&gt;6,1.789+(N15-6)*0.3335,IF(N15&gt;4,1.15+(N15-4)*0.3195,IF(N15&gt;3,0.801+(N15-3)*0.349,IF(N15&gt;2,0.493+(N15-2)*0.308,IF(N15&gt;1.5,0.346+(N15-1.5)*0.294,0.208+(N15-1)*0.276))))))</f>
        <v>0.346</v>
      </c>
      <c r="L16" s="4"/>
      <c r="M16" s="5" t="s">
        <v>1</v>
      </c>
      <c r="N16" s="7">
        <f>IF(N15&gt;8,0.742,IF(N15&gt;6,0.743-(N15-6)*0.0005,IF(N15&gt;4,0.745-(N15-4)*0.001,IF(N15&gt;3,0.753-(N15-3)*0.008,IF(N15&gt;2,0.795-(N15-2)*0.042,IF(N15&gt;1.5,0.859-(N15-1.5)*0.128,1-(N15-1)*0.282))))))</f>
        <v>0.859</v>
      </c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 t="s">
        <v>14</v>
      </c>
      <c r="B18" s="3"/>
      <c r="C18" s="3"/>
      <c r="D18" s="3"/>
      <c r="E18" s="3"/>
      <c r="F18" s="3"/>
      <c r="G18" s="3"/>
      <c r="H18" s="3"/>
      <c r="I18" s="3"/>
      <c r="J18" s="3"/>
      <c r="K18" s="3">
        <f>IF(K15=1,D10/K16/b^3,D10/K16/h^3)</f>
        <v>0.21676300578034682</v>
      </c>
      <c r="L18" s="3"/>
      <c r="M18" s="3"/>
      <c r="N18" s="3"/>
    </row>
    <row r="19" spans="1:14" ht="12.75">
      <c r="A19" s="3" t="s">
        <v>15</v>
      </c>
      <c r="B19" s="3"/>
      <c r="C19" s="7">
        <f>(D7*1000/B15-D12*1000/h/b^3*12*0.5*b*1000000)/1000000</f>
        <v>-751</v>
      </c>
      <c r="D19" s="3"/>
      <c r="E19" s="3" t="s">
        <v>22</v>
      </c>
      <c r="F19" s="3"/>
      <c r="G19" s="6">
        <f>D10*1000/E15/1000000</f>
        <v>216.76300578034684</v>
      </c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 t="s">
        <v>25</v>
      </c>
      <c r="F20" s="3"/>
      <c r="G20" s="3">
        <f>3/2*D9/B15/1000</f>
        <v>-5</v>
      </c>
      <c r="H20" s="3"/>
      <c r="I20" s="3" t="s">
        <v>16</v>
      </c>
      <c r="J20" s="7">
        <f>G19+G20</f>
        <v>211.76300578034684</v>
      </c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 t="s">
        <v>28</v>
      </c>
      <c r="B22" s="3"/>
      <c r="C22" s="7">
        <f>SQRT(C19^2+3*J20^2)</f>
        <v>835.7820959145881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2008-09-30T20:11:09Z</dcterms:created>
  <dcterms:modified xsi:type="dcterms:W3CDTF">2009-01-04T12:39:32Z</dcterms:modified>
  <cp:category/>
  <cp:version/>
  <cp:contentType/>
  <cp:contentStatus/>
</cp:coreProperties>
</file>