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Arkusz1" sheetId="1" r:id="rId1"/>
    <sheet name="Arkusz2" sheetId="2" r:id="rId2"/>
    <sheet name="Arkusz3" sheetId="3" r:id="rId3"/>
  </sheets>
  <definedNames>
    <definedName name="a">'Arkusz1'!$H$19</definedName>
    <definedName name="M_0">'Arkusz1'!$C$4</definedName>
    <definedName name="P">'Arkusz1'!$B$4</definedName>
    <definedName name="q">'Arkusz1'!$A$4</definedName>
    <definedName name="R_0">'Arkusz1'!$D$4</definedName>
    <definedName name="R_t">'Arkusz1'!$E$4</definedName>
  </definedNames>
  <calcPr fullCalcOnLoad="1"/>
</workbook>
</file>

<file path=xl/sharedStrings.xml><?xml version="1.0" encoding="utf-8"?>
<sst xmlns="http://schemas.openxmlformats.org/spreadsheetml/2006/main" count="45" uniqueCount="43">
  <si>
    <t>Zginanie poprzeczne</t>
  </si>
  <si>
    <t>q [kN/m]</t>
  </si>
  <si>
    <t>P [kN]</t>
  </si>
  <si>
    <t>M_o [kNm]</t>
  </si>
  <si>
    <t>R_o [MPa]</t>
  </si>
  <si>
    <t>R_t {MPa]</t>
  </si>
  <si>
    <t>statyka belki</t>
  </si>
  <si>
    <t>reakcje:</t>
  </si>
  <si>
    <t>Ra=</t>
  </si>
  <si>
    <t>Rb=</t>
  </si>
  <si>
    <t>momenty</t>
  </si>
  <si>
    <t>M(4,58)=</t>
  </si>
  <si>
    <t>M(8,28)=</t>
  </si>
  <si>
    <t>siły pop.</t>
  </si>
  <si>
    <t>Q(0)=</t>
  </si>
  <si>
    <t>M(5,78)=</t>
  </si>
  <si>
    <t>Q(4,58)=</t>
  </si>
  <si>
    <t>Q(6)=</t>
  </si>
  <si>
    <t>Mmax=</t>
  </si>
  <si>
    <t>Qmax=</t>
  </si>
  <si>
    <t>ekstremum momentu</t>
  </si>
  <si>
    <t>x=</t>
  </si>
  <si>
    <t>Mekstr=</t>
  </si>
  <si>
    <t>sprawdzenie warunków stanu granicznego nośności</t>
  </si>
  <si>
    <t>przyjęty parametr przekroju (półka a x 20a, środnik a x 50a)</t>
  </si>
  <si>
    <t xml:space="preserve">a = </t>
  </si>
  <si>
    <t>[m]</t>
  </si>
  <si>
    <t xml:space="preserve">maksymalne naprężenia normalne: </t>
  </si>
  <si>
    <t>maksymalne naprężenia styczne:</t>
  </si>
  <si>
    <t>moment bezwładności przekroju:</t>
  </si>
  <si>
    <t>Iy =</t>
  </si>
  <si>
    <t>[m^4]</t>
  </si>
  <si>
    <t>moment statyczny półki</t>
  </si>
  <si>
    <t>moment statyczny połowy przekroju</t>
  </si>
  <si>
    <t>Sy(z_p)=</t>
  </si>
  <si>
    <t>Sy(0)=</t>
  </si>
  <si>
    <r>
      <t>s</t>
    </r>
    <r>
      <rPr>
        <sz val="10"/>
        <rFont val="Times New Roman"/>
        <family val="1"/>
      </rPr>
      <t>_x =</t>
    </r>
  </si>
  <si>
    <t>[MPa]</t>
  </si>
  <si>
    <t>&gt;R_o ?</t>
  </si>
  <si>
    <r>
      <t>t</t>
    </r>
    <r>
      <rPr>
        <sz val="10"/>
        <rFont val="Times New Roman"/>
        <family val="1"/>
      </rPr>
      <t>_max =</t>
    </r>
  </si>
  <si>
    <t>&gt; R_t ?</t>
  </si>
  <si>
    <t>naprężenie styczne pod półką</t>
  </si>
  <si>
    <r>
      <t>t</t>
    </r>
    <r>
      <rPr>
        <sz val="10"/>
        <rFont val="Times New Roman"/>
        <family val="1"/>
      </rPr>
      <t>_p=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</si>
</sst>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Times New Roman"/>
      <family val="0"/>
    </font>
    <font>
      <sz val="24"/>
      <name val="Times New Roman"/>
      <family val="0"/>
    </font>
    <font>
      <sz val="8"/>
      <name val="Times New Roman"/>
      <family val="0"/>
    </font>
    <font>
      <sz val="10"/>
      <name val="Symbol"/>
      <family val="1"/>
    </font>
    <font>
      <sz val="10"/>
      <color indexed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3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11" sqref="C11"/>
    </sheetView>
  </sheetViews>
  <sheetFormatPr defaultColWidth="9.33203125" defaultRowHeight="12.75"/>
  <cols>
    <col min="1" max="1" width="8.5" style="0" customWidth="1"/>
    <col min="2" max="2" width="10.5" style="0" customWidth="1"/>
    <col min="3" max="3" width="11.16015625" style="0" customWidth="1"/>
    <col min="4" max="4" width="10.83203125" style="0" bestFit="1" customWidth="1"/>
    <col min="5" max="5" width="10.66015625" style="0" bestFit="1" customWidth="1"/>
    <col min="8" max="8" width="9.66015625" style="0" customWidth="1"/>
    <col min="11" max="11" width="11.66015625" style="0" bestFit="1" customWidth="1"/>
  </cols>
  <sheetData>
    <row r="1" ht="30.75">
      <c r="A1" s="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 s="2">
        <v>25</v>
      </c>
      <c r="B4" s="2">
        <v>30</v>
      </c>
      <c r="C4" s="2">
        <v>40</v>
      </c>
      <c r="D4" s="2">
        <v>300</v>
      </c>
      <c r="E4" s="2">
        <v>100</v>
      </c>
    </row>
    <row r="6" spans="1:12" ht="12.75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 t="s">
        <v>7</v>
      </c>
      <c r="B7" s="4" t="s">
        <v>8</v>
      </c>
      <c r="C7" s="3">
        <f>(q*4.58*5.99+P*2.5-M_0)/8.28</f>
        <v>87.05978260869566</v>
      </c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4" t="s">
        <v>9</v>
      </c>
      <c r="C8" s="3">
        <f>(q*4.58^2*0.5+P*5.78+M_0)/8.28</f>
        <v>57.44021739130435</v>
      </c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4" t="s">
        <v>10</v>
      </c>
      <c r="B9" s="4" t="s">
        <v>11</v>
      </c>
      <c r="C9" s="3">
        <f>C7*4.58-q*4.58^2/2</f>
        <v>136.52880434782605</v>
      </c>
      <c r="D9" s="4"/>
      <c r="E9" s="4" t="s">
        <v>18</v>
      </c>
      <c r="F9" s="5">
        <f>MAX(ABS(C9),ABS(C10),ABS(C11),ABS(E16))</f>
        <v>151.58811495746693</v>
      </c>
      <c r="G9" s="4"/>
      <c r="H9" s="4"/>
      <c r="I9" s="4"/>
      <c r="J9" s="4"/>
      <c r="K9" s="4"/>
      <c r="L9" s="4"/>
    </row>
    <row r="10" spans="1:12" ht="12.75">
      <c r="A10" s="4"/>
      <c r="B10" s="4" t="s">
        <v>15</v>
      </c>
      <c r="C10" s="3">
        <f>C7*5.78-q*4.58*(2.29+1.2)</f>
        <v>103.60054347826087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 t="s">
        <v>12</v>
      </c>
      <c r="C11" s="4">
        <f>-M_0</f>
        <v>-40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4" t="s">
        <v>13</v>
      </c>
      <c r="B12" s="4" t="s">
        <v>14</v>
      </c>
      <c r="C12" s="3">
        <f>C7</f>
        <v>87.05978260869566</v>
      </c>
      <c r="D12" s="4"/>
      <c r="E12" s="4" t="s">
        <v>19</v>
      </c>
      <c r="F12" s="5">
        <f>MAX(ABS(C12),ABS(C13),ABS(C14))</f>
        <v>87.05978260869566</v>
      </c>
      <c r="G12" s="4"/>
      <c r="H12" s="4"/>
      <c r="I12" s="4"/>
      <c r="J12" s="4"/>
      <c r="K12" s="4"/>
      <c r="L12" s="4"/>
    </row>
    <row r="13" spans="1:12" ht="12.75">
      <c r="A13" s="4"/>
      <c r="B13" s="4" t="s">
        <v>16</v>
      </c>
      <c r="C13" s="3">
        <f>C7-q*4.58</f>
        <v>-27.440217391304344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 t="s">
        <v>17</v>
      </c>
      <c r="C14" s="3">
        <f>C13-P</f>
        <v>-57.440217391304344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4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 t="s">
        <v>21</v>
      </c>
      <c r="B16" s="3">
        <f>IF(C12*C13&gt;0,"brak",4.58*C12/(C12-C13))</f>
        <v>3.4823913043478263</v>
      </c>
      <c r="C16" s="4"/>
      <c r="D16" s="4" t="s">
        <v>22</v>
      </c>
      <c r="E16" s="3">
        <f>IF(C12*C13&gt;0,"brak",C7*B16-q/2*B16^2)</f>
        <v>151.58811495746693</v>
      </c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 t="s">
        <v>24</v>
      </c>
      <c r="B19" s="4"/>
      <c r="C19" s="4"/>
      <c r="D19" s="4"/>
      <c r="E19" s="4"/>
      <c r="F19" s="4"/>
      <c r="G19" s="4" t="s">
        <v>25</v>
      </c>
      <c r="H19" s="6">
        <v>0.006</v>
      </c>
      <c r="I19" s="4" t="s">
        <v>26</v>
      </c>
      <c r="J19" s="4"/>
      <c r="K19" s="4"/>
      <c r="L19" s="4"/>
    </row>
    <row r="20" spans="1:12" ht="12.75">
      <c r="A20" s="4" t="s">
        <v>29</v>
      </c>
      <c r="B20" s="4"/>
      <c r="C20" s="4"/>
      <c r="D20" s="4"/>
      <c r="E20" s="4"/>
      <c r="F20" s="4"/>
      <c r="G20" s="4" t="s">
        <v>30</v>
      </c>
      <c r="H20" s="4">
        <f>2*(20*a*a^3/12+20*a^2*(25.5*a)^2)+a*(50*a)^3/12</f>
        <v>4.721328E-05</v>
      </c>
      <c r="I20" s="4" t="s">
        <v>31</v>
      </c>
      <c r="J20" s="4"/>
      <c r="K20" s="4"/>
      <c r="L20" s="4"/>
    </row>
    <row r="21" spans="1:12" ht="12.75">
      <c r="A21" s="4" t="s">
        <v>32</v>
      </c>
      <c r="B21" s="4"/>
      <c r="C21" s="4"/>
      <c r="D21" s="4"/>
      <c r="E21" s="4"/>
      <c r="F21" s="4"/>
      <c r="G21" s="4" t="s">
        <v>34</v>
      </c>
      <c r="H21" s="4">
        <f>20*a^2*25.5*a</f>
        <v>0.00011016000000000002</v>
      </c>
      <c r="I21" s="4"/>
      <c r="J21" s="4"/>
      <c r="K21" s="4"/>
      <c r="L21" s="4"/>
    </row>
    <row r="22" spans="1:12" ht="12.75">
      <c r="A22" s="4" t="s">
        <v>33</v>
      </c>
      <c r="B22" s="4"/>
      <c r="C22" s="4"/>
      <c r="D22" s="4"/>
      <c r="E22" s="4"/>
      <c r="F22" s="4"/>
      <c r="G22" s="4" t="s">
        <v>35</v>
      </c>
      <c r="H22" s="4">
        <f>20*a^2*25.5*a+25*a^2*12.5*a</f>
        <v>0.00017766</v>
      </c>
      <c r="I22" s="4"/>
      <c r="J22" s="4"/>
      <c r="K22" s="4"/>
      <c r="L22" s="4"/>
    </row>
    <row r="23" spans="1:12" ht="12.75">
      <c r="A23" s="4" t="s">
        <v>27</v>
      </c>
      <c r="B23" s="4"/>
      <c r="C23" s="4"/>
      <c r="D23" s="4"/>
      <c r="E23" s="4"/>
      <c r="F23" s="4"/>
      <c r="G23" s="7" t="s">
        <v>36</v>
      </c>
      <c r="H23" s="8">
        <f>F9*1000/H20*26*a/1000000</f>
        <v>500.8706434580448</v>
      </c>
      <c r="I23" s="4" t="s">
        <v>37</v>
      </c>
      <c r="J23" s="4" t="s">
        <v>38</v>
      </c>
      <c r="K23" s="9" t="str">
        <f>IF(H23&lt;R_0,"OK","niespełniony")</f>
        <v>niespełniony</v>
      </c>
      <c r="L23" s="4"/>
    </row>
    <row r="24" spans="1:12" ht="12.75">
      <c r="A24" s="4" t="s">
        <v>28</v>
      </c>
      <c r="B24" s="4"/>
      <c r="C24" s="4"/>
      <c r="D24" s="4"/>
      <c r="E24" s="4"/>
      <c r="F24" s="4"/>
      <c r="G24" s="7" t="s">
        <v>39</v>
      </c>
      <c r="H24" s="8">
        <f>F12*H22/H20/a/1000</f>
        <v>54.59989568704988</v>
      </c>
      <c r="I24" s="4" t="s">
        <v>37</v>
      </c>
      <c r="J24" s="4" t="s">
        <v>40</v>
      </c>
      <c r="K24" s="9" t="str">
        <f>IF(H24&lt;R_t,"OK","niespełniony")</f>
        <v>OK</v>
      </c>
      <c r="L24" s="4"/>
    </row>
    <row r="25" spans="1:12" ht="12.75">
      <c r="A25" s="4" t="s">
        <v>41</v>
      </c>
      <c r="B25" s="4"/>
      <c r="C25" s="4"/>
      <c r="D25" s="4"/>
      <c r="E25" s="4"/>
      <c r="F25" s="4"/>
      <c r="G25" s="7" t="s">
        <v>42</v>
      </c>
      <c r="H25" s="4">
        <f>F12*H21/H20/a/1000</f>
        <v>33.85525446856589</v>
      </c>
      <c r="I25" s="4" t="s">
        <v>37</v>
      </c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MSDraw.Drawing.8.2" shapeId="9890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2008-04-22T01:21:59Z</dcterms:created>
  <dcterms:modified xsi:type="dcterms:W3CDTF">2008-04-22T02:13:37Z</dcterms:modified>
  <cp:category/>
  <cp:version/>
  <cp:contentType/>
  <cp:contentStatus/>
</cp:coreProperties>
</file>