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195" windowHeight="9210"/>
  </bookViews>
  <sheets>
    <sheet name="Arkusz1" sheetId="1" r:id="rId1"/>
  </sheets>
  <definedNames>
    <definedName name="a">Arkusz1!$A$5</definedName>
    <definedName name="M_1">Arkusz1!$C$5</definedName>
    <definedName name="P">Arkusz1!$B$5</definedName>
    <definedName name="q_1">Arkusz1!$D$5</definedName>
    <definedName name="q_2">Arkusz1!$E$5</definedName>
    <definedName name="Rb">Arkusz1!$C$9</definedName>
    <definedName name="Va">Arkusz1!$A$9</definedName>
  </definedNames>
  <calcPr calcId="145621"/>
</workbook>
</file>

<file path=xl/calcChain.xml><?xml version="1.0" encoding="utf-8"?>
<calcChain xmlns="http://schemas.openxmlformats.org/spreadsheetml/2006/main">
  <c r="A19" i="1" l="1"/>
  <c r="A9" i="1"/>
  <c r="B19" i="1"/>
  <c r="I15" i="1"/>
  <c r="J15" i="1"/>
  <c r="C9" i="1"/>
  <c r="F15" i="1"/>
  <c r="E15" i="1"/>
  <c r="A15" i="1"/>
  <c r="B9" i="1"/>
  <c r="C19" i="1"/>
  <c r="D19" i="1"/>
  <c r="E9" i="1"/>
  <c r="D15" i="1"/>
  <c r="K15" i="1"/>
  <c r="L15" i="1"/>
  <c r="B15" i="1"/>
  <c r="C15" i="1"/>
</calcChain>
</file>

<file path=xl/sharedStrings.xml><?xml version="1.0" encoding="utf-8"?>
<sst xmlns="http://schemas.openxmlformats.org/spreadsheetml/2006/main" count="28" uniqueCount="27">
  <si>
    <t>a</t>
  </si>
  <si>
    <t>q_1</t>
  </si>
  <si>
    <t>q_2</t>
  </si>
  <si>
    <t>M_1</t>
  </si>
  <si>
    <t>P</t>
  </si>
  <si>
    <t>Va</t>
  </si>
  <si>
    <t>Ha</t>
  </si>
  <si>
    <t>Rb</t>
  </si>
  <si>
    <t>M1</t>
  </si>
  <si>
    <t>Mextr</t>
  </si>
  <si>
    <t>M2</t>
  </si>
  <si>
    <t>M3</t>
  </si>
  <si>
    <t>M4</t>
  </si>
  <si>
    <t>x_extr</t>
  </si>
  <si>
    <t>b</t>
  </si>
  <si>
    <t>c</t>
  </si>
  <si>
    <t>Q1</t>
  </si>
  <si>
    <t>Q2</t>
  </si>
  <si>
    <t>Q3</t>
  </si>
  <si>
    <t>Q4</t>
  </si>
  <si>
    <t>Beam</t>
  </si>
  <si>
    <t>cross-section forces</t>
  </si>
  <si>
    <t>reactions</t>
  </si>
  <si>
    <t>bending moment</t>
  </si>
  <si>
    <t>sqrt.delta</t>
  </si>
  <si>
    <t>shear force</t>
  </si>
  <si>
    <t>ver. 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</si>
</sst>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24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3" fillId="2" borderId="0" xfId="0" applyFont="1" applyFill="1" applyBorder="1" applyProtection="1">
      <protection hidden="1"/>
    </xf>
    <xf numFmtId="0" fontId="2" fillId="3" borderId="0" xfId="0" applyFont="1" applyFill="1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</xdr:row>
          <xdr:rowOff>0</xdr:rowOff>
        </xdr:from>
        <xdr:to>
          <xdr:col>13</xdr:col>
          <xdr:colOff>38100</xdr:colOff>
          <xdr:row>11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A5" sqref="A5"/>
    </sheetView>
  </sheetViews>
  <sheetFormatPr defaultRowHeight="12.75" x14ac:dyDescent="0.2"/>
  <cols>
    <col min="5" max="5" width="9.7109375" bestFit="1" customWidth="1"/>
  </cols>
  <sheetData>
    <row r="1" spans="1:13" ht="30.75" x14ac:dyDescent="0.45">
      <c r="A1" s="1" t="s">
        <v>20</v>
      </c>
    </row>
    <row r="2" spans="1:13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">
      <c r="A4" s="3" t="s">
        <v>0</v>
      </c>
      <c r="B4" s="3" t="s">
        <v>4</v>
      </c>
      <c r="C4" s="3" t="s">
        <v>3</v>
      </c>
      <c r="D4" s="3" t="s">
        <v>1</v>
      </c>
      <c r="E4" s="3" t="s">
        <v>2</v>
      </c>
      <c r="F4" s="3"/>
      <c r="G4" s="3"/>
      <c r="H4" s="3"/>
      <c r="I4" s="3"/>
      <c r="J4" s="3"/>
      <c r="K4" s="3"/>
      <c r="L4" s="3"/>
      <c r="M4" s="2"/>
    </row>
    <row r="5" spans="1:13" x14ac:dyDescent="0.2">
      <c r="A5" s="7">
        <v>4</v>
      </c>
      <c r="B5" s="7">
        <v>60</v>
      </c>
      <c r="C5" s="7">
        <v>40</v>
      </c>
      <c r="D5" s="7">
        <v>40</v>
      </c>
      <c r="E5" s="7">
        <v>20</v>
      </c>
      <c r="F5" s="3"/>
      <c r="G5" s="3"/>
      <c r="H5" s="3"/>
      <c r="I5" s="3"/>
      <c r="J5" s="3"/>
      <c r="K5" s="3"/>
      <c r="L5" s="3"/>
      <c r="M5" s="2"/>
    </row>
    <row r="6" spans="1:13" x14ac:dyDescent="0.2">
      <c r="A6" s="3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2"/>
    </row>
    <row r="7" spans="1:13" x14ac:dyDescent="0.2">
      <c r="A7" s="3" t="s">
        <v>22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2"/>
    </row>
    <row r="8" spans="1:13" x14ac:dyDescent="0.2">
      <c r="A8" s="3" t="s">
        <v>5</v>
      </c>
      <c r="B8" s="3" t="s">
        <v>6</v>
      </c>
      <c r="C8" s="3" t="s">
        <v>7</v>
      </c>
      <c r="D8" s="3"/>
      <c r="E8" s="3" t="s">
        <v>26</v>
      </c>
      <c r="F8" s="3"/>
      <c r="G8" s="3"/>
      <c r="H8" s="3"/>
      <c r="I8" s="3"/>
      <c r="J8" s="3"/>
      <c r="K8" s="3"/>
      <c r="L8" s="3"/>
      <c r="M8" s="2"/>
    </row>
    <row r="9" spans="1:13" x14ac:dyDescent="0.2">
      <c r="A9" s="3">
        <f>(q_2*1.8*a*3.4*a+(q_1-q_2)/2*1.8*a*3.7*a-M_1-P/SQRT(2)*a)/3.3/a</f>
        <v>213.20411912994157</v>
      </c>
      <c r="B9" s="3">
        <f>P/SQRT(2)</f>
        <v>42.426406871192846</v>
      </c>
      <c r="C9" s="3">
        <f>(-q_2*1.8*a*0.1*a-(q_1-q_2)/2*1.8*a*0.4*a+M_1+P/SQRT(2)*4.3*a)/3.3/a</f>
        <v>45.222287741251279</v>
      </c>
      <c r="D9" s="3"/>
      <c r="E9" s="3">
        <f>(q_1+q_2)/2*1.8*a+P/SQRT(2)-Va-Rb</f>
        <v>0</v>
      </c>
      <c r="F9" s="3"/>
      <c r="G9" s="3"/>
      <c r="H9" s="3"/>
      <c r="I9" s="3"/>
      <c r="J9" s="3"/>
      <c r="K9" s="3"/>
      <c r="L9" s="3"/>
      <c r="M9" s="2"/>
    </row>
    <row r="10" spans="1:13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2"/>
    </row>
    <row r="11" spans="1:13" x14ac:dyDescent="0.2">
      <c r="A11" s="3" t="s">
        <v>21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2"/>
    </row>
    <row r="12" spans="1:13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2"/>
    </row>
    <row r="13" spans="1:13" x14ac:dyDescent="0.2">
      <c r="A13" s="3" t="s">
        <v>23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2"/>
    </row>
    <row r="14" spans="1:13" x14ac:dyDescent="0.2">
      <c r="A14" s="3" t="s">
        <v>8</v>
      </c>
      <c r="B14" s="3" t="s">
        <v>13</v>
      </c>
      <c r="C14" s="3" t="s">
        <v>9</v>
      </c>
      <c r="D14" s="3" t="s">
        <v>10</v>
      </c>
      <c r="E14" s="3" t="s">
        <v>11</v>
      </c>
      <c r="F14" s="3" t="s">
        <v>12</v>
      </c>
      <c r="G14" s="3"/>
      <c r="H14" s="3"/>
      <c r="I14" s="3" t="s">
        <v>0</v>
      </c>
      <c r="J14" s="3" t="s">
        <v>14</v>
      </c>
      <c r="K14" s="3" t="s">
        <v>15</v>
      </c>
      <c r="L14" s="3" t="s">
        <v>24</v>
      </c>
      <c r="M14" s="2"/>
    </row>
    <row r="15" spans="1:13" x14ac:dyDescent="0.2">
      <c r="A15" s="3">
        <f>-q_1*a*a/2+(q_1-q_2)/1.8/a*a*a*a/6</f>
        <v>-290.37037037037038</v>
      </c>
      <c r="B15" s="5">
        <f>IF(B19*C19&lt;0,(-J15-L15)/2/I15,"brak")</f>
        <v>7.0615373390306013</v>
      </c>
      <c r="C15" s="5">
        <f>IF(B15="brak","brak",-q_1*B15^2/2+(q_1-q_2)/1.8/a*B15^3/6+Va*(B15-a))</f>
        <v>-181.55264174244826</v>
      </c>
      <c r="D15" s="3">
        <f>-q_1*(1.8*a)^2/2+(q_1-q_2)/(1.8*a)*(1.8*a)^3/6+Va*0.8*a</f>
        <v>-181.74681878418698</v>
      </c>
      <c r="E15" s="3">
        <f>-q_2*1.8*a*2.4*a-(q_1-q_2)/2*1.8*a*2.7*a+Va*2.3*a</f>
        <v>-198.5221040045376</v>
      </c>
      <c r="F15" s="3">
        <f>-P/SQRT(2)*a</f>
        <v>-169.70562748477138</v>
      </c>
      <c r="G15" s="3"/>
      <c r="H15" s="3"/>
      <c r="I15" s="3">
        <f>(q_1-q_2)/2/1.8/a</f>
        <v>1.3888888888888888</v>
      </c>
      <c r="J15" s="3">
        <f>-q_1</f>
        <v>-40</v>
      </c>
      <c r="K15" s="3">
        <f>Va</f>
        <v>213.20411912994157</v>
      </c>
      <c r="L15" s="3">
        <f>SQRT(J15*J15-4*I15*K15)</f>
        <v>20.384618502692774</v>
      </c>
      <c r="M15" s="2"/>
    </row>
    <row r="16" spans="1:13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2"/>
    </row>
    <row r="17" spans="1:13" x14ac:dyDescent="0.2">
      <c r="A17" s="3" t="s">
        <v>25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2"/>
    </row>
    <row r="18" spans="1:13" x14ac:dyDescent="0.2">
      <c r="A18" s="3" t="s">
        <v>16</v>
      </c>
      <c r="B18" s="3" t="s">
        <v>17</v>
      </c>
      <c r="C18" s="3" t="s">
        <v>18</v>
      </c>
      <c r="D18" s="3" t="s">
        <v>19</v>
      </c>
      <c r="E18" s="3"/>
      <c r="F18" s="3"/>
      <c r="G18" s="3"/>
      <c r="H18" s="3"/>
      <c r="I18" s="3"/>
      <c r="J18" s="3"/>
      <c r="K18" s="3"/>
      <c r="L18" s="3"/>
      <c r="M18" s="2"/>
    </row>
    <row r="19" spans="1:13" x14ac:dyDescent="0.2">
      <c r="A19" s="3">
        <f>-q_1*a+(q_1-q_2)/(1.8*a)*a^2/2</f>
        <v>-137.77777777777777</v>
      </c>
      <c r="B19" s="6">
        <f>A19+Va</f>
        <v>75.426341352163803</v>
      </c>
      <c r="C19" s="6">
        <f>-q_1*1.8*a+(q_1-q_2)/(1.8*a)*(1.8*a)^2/2+Va</f>
        <v>-2.7958808700584257</v>
      </c>
      <c r="D19" s="3">
        <f>C19+Rb</f>
        <v>42.426406871192853</v>
      </c>
      <c r="E19" s="3"/>
      <c r="F19" s="3"/>
      <c r="G19" s="3"/>
      <c r="H19" s="3"/>
      <c r="I19" s="3"/>
      <c r="J19" s="3"/>
      <c r="K19" s="3"/>
      <c r="L19" s="3"/>
      <c r="M19" s="2"/>
    </row>
    <row r="20" spans="1:13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2"/>
    </row>
    <row r="21" spans="1:13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</sheetData>
  <sheetProtection password="8D88" sheet="1" objects="1" scenarios="1"/>
  <phoneticPr fontId="0" type="noConversion"/>
  <pageMargins left="0.75" right="0.75" top="1" bottom="1" header="0.5" footer="0.5"/>
  <pageSetup paperSize="9" orientation="portrait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7</xdr:col>
                <xdr:colOff>0</xdr:colOff>
                <xdr:row>2</xdr:row>
                <xdr:rowOff>0</xdr:rowOff>
              </from>
              <to>
                <xdr:col>13</xdr:col>
                <xdr:colOff>38100</xdr:colOff>
                <xdr:row>11</xdr:row>
                <xdr:rowOff>142875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7</vt:i4>
      </vt:variant>
    </vt:vector>
  </HeadingPairs>
  <TitlesOfParts>
    <vt:vector size="8" baseType="lpstr">
      <vt:lpstr>Arkusz1</vt:lpstr>
      <vt:lpstr>a</vt:lpstr>
      <vt:lpstr>M_1</vt:lpstr>
      <vt:lpstr>P</vt:lpstr>
      <vt:lpstr>q_1</vt:lpstr>
      <vt:lpstr>q_2</vt:lpstr>
      <vt:lpstr>Rb</vt:lpstr>
      <vt:lpstr>Va</vt:lpstr>
    </vt:vector>
  </TitlesOfParts>
  <Company>Politechnika Krakowska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Zaborski</dc:creator>
  <cp:lastModifiedBy>az@limba.wil.pk.edu.pl</cp:lastModifiedBy>
  <dcterms:created xsi:type="dcterms:W3CDTF">2007-11-15T14:42:42Z</dcterms:created>
  <dcterms:modified xsi:type="dcterms:W3CDTF">2013-09-27T21:26:46Z</dcterms:modified>
</cp:coreProperties>
</file>