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715" windowHeight="8700"/>
  </bookViews>
  <sheets>
    <sheet name="Ritter" sheetId="2" r:id="rId1"/>
    <sheet name="Henneberg" sheetId="1" r:id="rId2"/>
  </sheets>
  <definedNames>
    <definedName name="a">Henneberg!$A$2</definedName>
    <definedName name="b">Henneberg!$B$2</definedName>
    <definedName name="H_1">Ritter!$B$5</definedName>
    <definedName name="Ha">Henneberg!$F$2</definedName>
    <definedName name="P">Henneberg!$C$2</definedName>
    <definedName name="P_1">Ritter!$A$2</definedName>
    <definedName name="P_2">Ritter!$B$2</definedName>
    <definedName name="R_2">Ritter!$D$5</definedName>
    <definedName name="Rb">Henneberg!$H$2</definedName>
    <definedName name="V_1">Ritter!$C$5</definedName>
    <definedName name="Va">Henneberg!$G$2</definedName>
  </definedNames>
  <calcPr calcId="145621"/>
</workbook>
</file>

<file path=xl/calcChain.xml><?xml version="1.0" encoding="utf-8"?>
<calcChain xmlns="http://schemas.openxmlformats.org/spreadsheetml/2006/main">
  <c r="B6" i="1" l="1"/>
  <c r="D6" i="1"/>
  <c r="E6" i="1"/>
  <c r="B8" i="1"/>
  <c r="C8" i="1"/>
  <c r="G8" i="1"/>
  <c r="D8" i="1"/>
  <c r="F8" i="1"/>
  <c r="B10" i="1"/>
  <c r="C10" i="1"/>
  <c r="G10" i="1"/>
  <c r="D10" i="1"/>
  <c r="E10" i="1"/>
  <c r="F10" i="1"/>
  <c r="G2" i="1"/>
  <c r="A12" i="1"/>
  <c r="B12" i="1"/>
  <c r="C12" i="1"/>
  <c r="G12" i="1"/>
  <c r="F2" i="1"/>
  <c r="H2" i="1"/>
  <c r="E12" i="1"/>
  <c r="F12" i="1"/>
  <c r="D12" i="1"/>
  <c r="B5" i="2"/>
  <c r="E8" i="2"/>
  <c r="C5" i="2"/>
  <c r="D5" i="2"/>
  <c r="E11" i="2"/>
</calcChain>
</file>

<file path=xl/sharedStrings.xml><?xml version="1.0" encoding="utf-8"?>
<sst xmlns="http://schemas.openxmlformats.org/spreadsheetml/2006/main" count="47" uniqueCount="26">
  <si>
    <t>P_1</t>
  </si>
  <si>
    <t>P_2</t>
  </si>
  <si>
    <t>Ha</t>
  </si>
  <si>
    <t>Va</t>
  </si>
  <si>
    <t>Rb</t>
  </si>
  <si>
    <t>x_C</t>
  </si>
  <si>
    <t>y_C</t>
  </si>
  <si>
    <t>N_1</t>
  </si>
  <si>
    <t>x_D</t>
  </si>
  <si>
    <t>y_D</t>
  </si>
  <si>
    <t>N</t>
  </si>
  <si>
    <t>a</t>
  </si>
  <si>
    <t>b</t>
  </si>
  <si>
    <t>P</t>
  </si>
  <si>
    <t>H_1</t>
  </si>
  <si>
    <t>V_1</t>
  </si>
  <si>
    <t>R_2</t>
  </si>
  <si>
    <t>Nz(X=1)</t>
  </si>
  <si>
    <t>Nz(P)</t>
  </si>
  <si>
    <t>X</t>
  </si>
  <si>
    <t>Nb6</t>
  </si>
  <si>
    <t>N12</t>
  </si>
  <si>
    <t>N47</t>
  </si>
  <si>
    <t>basic load</t>
  </si>
  <si>
    <t>unit load</t>
  </si>
  <si>
    <t>reactions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</si>
</sst>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Times New Roman"/>
      <charset val="238"/>
    </font>
    <font>
      <sz val="10"/>
      <color indexed="8"/>
      <name val="Times New Roman"/>
      <charset val="238"/>
    </font>
    <font>
      <sz val="10"/>
      <color indexed="12"/>
      <name val="Times New Roman"/>
      <charset val="238"/>
    </font>
    <font>
      <sz val="10"/>
      <color indexed="52"/>
      <name val="Times New Roman"/>
      <charset val="238"/>
    </font>
    <font>
      <sz val="10"/>
      <color indexed="57"/>
      <name val="Times New Roman"/>
      <charset val="238"/>
    </font>
    <font>
      <sz val="10"/>
      <color indexed="10"/>
      <name val="Times New Roman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1" fillId="3" borderId="1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Fill="1" applyBorder="1" applyProtection="1">
      <protection hidden="1"/>
    </xf>
    <xf numFmtId="0" fontId="5" fillId="0" borderId="0" xfId="0" applyFont="1" applyProtection="1">
      <protection hidden="1"/>
    </xf>
    <xf numFmtId="0" fontId="5" fillId="0" borderId="1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2" fillId="0" borderId="1" xfId="0" applyFont="1" applyBorder="1" applyProtection="1"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200025</xdr:colOff>
          <xdr:row>0</xdr:row>
          <xdr:rowOff>104775</xdr:rowOff>
        </xdr:from>
        <xdr:to>
          <xdr:col>13</xdr:col>
          <xdr:colOff>390525</xdr:colOff>
          <xdr:row>14</xdr:row>
          <xdr:rowOff>76200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476250</xdr:colOff>
          <xdr:row>0</xdr:row>
          <xdr:rowOff>9525</xdr:rowOff>
        </xdr:from>
        <xdr:to>
          <xdr:col>13</xdr:col>
          <xdr:colOff>333375</xdr:colOff>
          <xdr:row>14</xdr:row>
          <xdr:rowOff>47625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15</xdr:row>
          <xdr:rowOff>0</xdr:rowOff>
        </xdr:from>
        <xdr:to>
          <xdr:col>4</xdr:col>
          <xdr:colOff>28575</xdr:colOff>
          <xdr:row>28</xdr:row>
          <xdr:rowOff>66675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314325</xdr:colOff>
          <xdr:row>15</xdr:row>
          <xdr:rowOff>0</xdr:rowOff>
        </xdr:from>
        <xdr:to>
          <xdr:col>8</xdr:col>
          <xdr:colOff>285750</xdr:colOff>
          <xdr:row>28</xdr:row>
          <xdr:rowOff>66675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419100</xdr:colOff>
          <xdr:row>15</xdr:row>
          <xdr:rowOff>9525</xdr:rowOff>
        </xdr:from>
        <xdr:to>
          <xdr:col>12</xdr:col>
          <xdr:colOff>390525</xdr:colOff>
          <xdr:row>28</xdr:row>
          <xdr:rowOff>76200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15</xdr:row>
          <xdr:rowOff>0</xdr:rowOff>
        </xdr:from>
        <xdr:to>
          <xdr:col>17</xdr:col>
          <xdr:colOff>57150</xdr:colOff>
          <xdr:row>28</xdr:row>
          <xdr:rowOff>66675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image" Target="../media/image6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12" Type="http://schemas.openxmlformats.org/officeDocument/2006/relationships/oleObject" Target="../embeddings/oleObject6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0" Type="http://schemas.openxmlformats.org/officeDocument/2006/relationships/oleObject" Target="../embeddings/oleObject5.bin"/><Relationship Id="rId4" Type="http://schemas.openxmlformats.org/officeDocument/2006/relationships/oleObject" Target="../embeddings/oleObject2.bin"/><Relationship Id="rId9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C5" sqref="C5"/>
    </sheetView>
  </sheetViews>
  <sheetFormatPr defaultRowHeight="12.75" x14ac:dyDescent="0.2"/>
  <cols>
    <col min="1" max="16384" width="9.33203125" style="2"/>
  </cols>
  <sheetData>
    <row r="1" spans="1:6" x14ac:dyDescent="0.2">
      <c r="A1" s="2" t="s">
        <v>0</v>
      </c>
      <c r="B1" s="2" t="s">
        <v>1</v>
      </c>
    </row>
    <row r="2" spans="1:6" x14ac:dyDescent="0.2">
      <c r="A2" s="1">
        <v>20</v>
      </c>
      <c r="B2" s="1">
        <v>30</v>
      </c>
    </row>
    <row r="4" spans="1:6" x14ac:dyDescent="0.2">
      <c r="A4" s="2" t="s">
        <v>25</v>
      </c>
      <c r="B4" s="2" t="s">
        <v>14</v>
      </c>
      <c r="C4" s="2" t="s">
        <v>15</v>
      </c>
      <c r="D4" s="2" t="s">
        <v>16</v>
      </c>
    </row>
    <row r="5" spans="1:6" x14ac:dyDescent="0.2">
      <c r="B5" s="2">
        <f>P_2</f>
        <v>30</v>
      </c>
      <c r="C5" s="2">
        <f>(P_1*3.8+P_2*1.5)/4.8</f>
        <v>25.208333333333336</v>
      </c>
      <c r="D5" s="2">
        <f>(P_1-P_2*1.5)/4.8</f>
        <v>-5.2083333333333339</v>
      </c>
    </row>
    <row r="7" spans="1:6" x14ac:dyDescent="0.2">
      <c r="A7" s="2" t="s">
        <v>5</v>
      </c>
      <c r="B7" s="2" t="s">
        <v>6</v>
      </c>
    </row>
    <row r="8" spans="1:6" x14ac:dyDescent="0.2">
      <c r="A8" s="2">
        <v>2.4</v>
      </c>
      <c r="B8" s="2">
        <v>3.56</v>
      </c>
      <c r="D8" s="2" t="s">
        <v>7</v>
      </c>
      <c r="E8" s="2">
        <f>-H_1+V_1*A8/B8</f>
        <v>-13.00561797752809</v>
      </c>
    </row>
    <row r="10" spans="1:6" ht="13.5" thickBot="1" x14ac:dyDescent="0.25">
      <c r="A10" s="2" t="s">
        <v>8</v>
      </c>
      <c r="B10" s="2" t="s">
        <v>9</v>
      </c>
    </row>
    <row r="11" spans="1:6" ht="13.5" thickBot="1" x14ac:dyDescent="0.25">
      <c r="A11" s="2">
        <v>-37.200000000000003</v>
      </c>
      <c r="B11" s="2">
        <v>24.5</v>
      </c>
      <c r="D11" s="2" t="s">
        <v>10</v>
      </c>
      <c r="E11" s="4">
        <f>(R_2*42-H_1*23-E8*24.5)/(1.8*23+0.1*41.4)*SQRT(1.8^2+0.1^2)</f>
        <v>-23.360566212610809</v>
      </c>
    </row>
    <row r="13" spans="1:6" x14ac:dyDescent="0.2">
      <c r="F13" s="3"/>
    </row>
  </sheetData>
  <sheetProtection password="8D88" sheet="1" objects="1" scenarios="1"/>
  <phoneticPr fontId="0" type="noConversion"/>
  <pageMargins left="0.75" right="0.75" top="1" bottom="1" header="0.5" footer="0.5"/>
  <headerFooter alignWithMargins="0"/>
  <drawing r:id="rId1"/>
  <legacyDrawing r:id="rId2"/>
  <oleObjects>
    <mc:AlternateContent xmlns:mc="http://schemas.openxmlformats.org/markup-compatibility/2006">
      <mc:Choice Requires="x14">
        <oleObject progId="Word.Picture.8" shapeId="2049" r:id="rId3">
          <objectPr defaultSize="0" autoPict="0" r:id="rId4">
            <anchor moveWithCells="1" sizeWithCells="1">
              <from>
                <xdr:col>8</xdr:col>
                <xdr:colOff>200025</xdr:colOff>
                <xdr:row>0</xdr:row>
                <xdr:rowOff>104775</xdr:rowOff>
              </from>
              <to>
                <xdr:col>13</xdr:col>
                <xdr:colOff>390525</xdr:colOff>
                <xdr:row>14</xdr:row>
                <xdr:rowOff>76200</xdr:rowOff>
              </to>
            </anchor>
          </objectPr>
        </oleObject>
      </mc:Choice>
      <mc:Fallback>
        <oleObject progId="Word.Picture.8" shapeId="2049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"/>
  <sheetViews>
    <sheetView workbookViewId="0">
      <selection activeCell="A2" sqref="A2"/>
    </sheetView>
  </sheetViews>
  <sheetFormatPr defaultRowHeight="12.75" x14ac:dyDescent="0.2"/>
  <cols>
    <col min="1" max="16384" width="9.33203125" style="2"/>
  </cols>
  <sheetData>
    <row r="1" spans="1:8" x14ac:dyDescent="0.2">
      <c r="A1" s="2" t="s">
        <v>11</v>
      </c>
      <c r="B1" s="2" t="s">
        <v>12</v>
      </c>
      <c r="C1" s="2" t="s">
        <v>13</v>
      </c>
      <c r="E1" s="2" t="s">
        <v>25</v>
      </c>
      <c r="F1" s="2" t="s">
        <v>2</v>
      </c>
      <c r="G1" s="2" t="s">
        <v>3</v>
      </c>
      <c r="H1" s="2" t="s">
        <v>4</v>
      </c>
    </row>
    <row r="2" spans="1:8" x14ac:dyDescent="0.2">
      <c r="A2" s="1">
        <v>2</v>
      </c>
      <c r="B2" s="1">
        <v>3</v>
      </c>
      <c r="C2" s="1">
        <v>200</v>
      </c>
      <c r="F2" s="2">
        <f>0.5*P</f>
        <v>100</v>
      </c>
      <c r="G2" s="2">
        <f>(2.5*b*P/2+a*P)/(3*a)</f>
        <v>191.66666666666666</v>
      </c>
      <c r="H2" s="2">
        <f>(-0.5*P*2.5*b+2*a*P)/(3*a)</f>
        <v>8.3333333333333339</v>
      </c>
    </row>
    <row r="4" spans="1:8" x14ac:dyDescent="0.2">
      <c r="A4" s="2" t="s">
        <v>23</v>
      </c>
      <c r="D4" s="2" t="s">
        <v>24</v>
      </c>
    </row>
    <row r="5" spans="1:8" ht="13.5" thickBot="1" x14ac:dyDescent="0.25">
      <c r="A5" s="5" t="s">
        <v>22</v>
      </c>
      <c r="B5" s="5" t="s">
        <v>18</v>
      </c>
      <c r="C5" s="5" t="s">
        <v>22</v>
      </c>
      <c r="D5" s="5" t="s">
        <v>17</v>
      </c>
      <c r="E5" s="5" t="s">
        <v>19</v>
      </c>
    </row>
    <row r="6" spans="1:8" ht="13.5" thickBot="1" x14ac:dyDescent="0.25">
      <c r="A6" s="5">
        <v>0</v>
      </c>
      <c r="B6" s="13">
        <f>(-P*a)/(a/SQRT(a^2+(1.5*b)^2)*2.5*b)</f>
        <v>-131.31810402394805</v>
      </c>
      <c r="C6" s="5">
        <v>-1</v>
      </c>
      <c r="D6" s="13">
        <f>(-1*3*a-C6*1.5*a)/(a/SQRT(a^2+(1.5*b)^2)*2.5*b)</f>
        <v>-0.98488578017961037</v>
      </c>
      <c r="E6" s="4">
        <f>-B6/D6</f>
        <v>-133.33333333333334</v>
      </c>
    </row>
    <row r="7" spans="1:8" ht="13.5" thickBot="1" x14ac:dyDescent="0.25">
      <c r="A7" s="6" t="s">
        <v>21</v>
      </c>
      <c r="B7" s="6" t="s">
        <v>20</v>
      </c>
      <c r="C7" s="6" t="s">
        <v>18</v>
      </c>
      <c r="D7" s="6" t="s">
        <v>21</v>
      </c>
      <c r="E7" s="6" t="s">
        <v>20</v>
      </c>
      <c r="F7" s="6" t="s">
        <v>17</v>
      </c>
      <c r="G7" s="6" t="s">
        <v>19</v>
      </c>
    </row>
    <row r="8" spans="1:8" ht="13.5" thickBot="1" x14ac:dyDescent="0.25">
      <c r="A8" s="6">
        <v>0</v>
      </c>
      <c r="B8" s="6">
        <f>(P/2*1.5*b-P*a/2)/(1.5*a)</f>
        <v>83.333333333333329</v>
      </c>
      <c r="C8" s="11">
        <f>(B8*a-P/2*b-A8*b)/(a/2/SQRT((a/2)^2+b^2)*b)</f>
        <v>-140.54567378526133</v>
      </c>
      <c r="D8" s="6">
        <f>1.5*a/b</f>
        <v>1</v>
      </c>
      <c r="E8" s="6">
        <v>1</v>
      </c>
      <c r="F8" s="11">
        <f>(E8*a-D8*b)/(a/2/SQRT((a/2)^2+b^2)*b)</f>
        <v>-1.0540925533894598</v>
      </c>
      <c r="G8" s="4">
        <f>-C8/F8</f>
        <v>-133.33333333333334</v>
      </c>
    </row>
    <row r="9" spans="1:8" ht="13.5" thickBot="1" x14ac:dyDescent="0.25">
      <c r="A9" s="7" t="s">
        <v>21</v>
      </c>
      <c r="B9" s="7" t="s">
        <v>20</v>
      </c>
      <c r="C9" s="7" t="s">
        <v>18</v>
      </c>
      <c r="D9" s="7" t="s">
        <v>21</v>
      </c>
      <c r="E9" s="7" t="s">
        <v>20</v>
      </c>
      <c r="F9" s="7" t="s">
        <v>17</v>
      </c>
      <c r="G9" s="7" t="s">
        <v>19</v>
      </c>
    </row>
    <row r="10" spans="1:8" ht="13.5" thickBot="1" x14ac:dyDescent="0.25">
      <c r="A10" s="7">
        <v>0</v>
      </c>
      <c r="B10" s="7">
        <f>P/2*b/a</f>
        <v>150</v>
      </c>
      <c r="C10" s="12">
        <f>(B10*1.5*a+P*a/2-P/2*1.5*b)/(1.5*a/SQRT((1.5*a)^2+(1.5*b)^2)*b/2)</f>
        <v>240.37008503093264</v>
      </c>
      <c r="D10" s="7">
        <f>1.5*a/b</f>
        <v>1</v>
      </c>
      <c r="E10" s="8">
        <f>D10*b/a</f>
        <v>1.5</v>
      </c>
      <c r="F10" s="12">
        <f>(E10*1.5*a-1*1.5*a)/(1.5*a/SQRT((1.5*a)^2+(1.5*b)^2)*b/2)</f>
        <v>1.8027756377319948</v>
      </c>
      <c r="G10" s="4">
        <f>-C10/F10</f>
        <v>-133.33333333333334</v>
      </c>
    </row>
    <row r="11" spans="1:8" ht="13.5" thickBot="1" x14ac:dyDescent="0.25">
      <c r="A11" s="9" t="s">
        <v>20</v>
      </c>
      <c r="B11" s="9" t="s">
        <v>21</v>
      </c>
      <c r="C11" s="9" t="s">
        <v>18</v>
      </c>
      <c r="D11" s="9" t="s">
        <v>20</v>
      </c>
      <c r="E11" s="9" t="s">
        <v>21</v>
      </c>
      <c r="F11" s="9" t="s">
        <v>17</v>
      </c>
      <c r="G11" s="9" t="s">
        <v>19</v>
      </c>
    </row>
    <row r="12" spans="1:8" ht="13.5" thickBot="1" x14ac:dyDescent="0.25">
      <c r="A12" s="9">
        <f>(Va*1.5*a-Ha*b-Rb*1.5*a)/1.5/a</f>
        <v>83.333333333333329</v>
      </c>
      <c r="B12" s="9">
        <f>(A12*a-0.5*P*b)/b</f>
        <v>-44.44444444444445</v>
      </c>
      <c r="C12" s="10">
        <f>B12*SQRT((b/2)^2+(1.5*a)^2)/0.75/a</f>
        <v>-99.38079899999066</v>
      </c>
      <c r="D12" s="9">
        <f>1</f>
        <v>1</v>
      </c>
      <c r="E12" s="9">
        <f>a/b</f>
        <v>0.66666666666666663</v>
      </c>
      <c r="F12" s="10">
        <f>(E12*b-1*1.5*a)*SQRT((b/2)^2+(1.5*a)^2)/0.75/a/b</f>
        <v>-0.7453559924999299</v>
      </c>
      <c r="G12" s="4">
        <f>-C12/F12</f>
        <v>-133.33333333333334</v>
      </c>
    </row>
    <row r="13" spans="1:8" x14ac:dyDescent="0.2">
      <c r="A13" s="7"/>
      <c r="B13" s="7"/>
      <c r="C13" s="7"/>
      <c r="D13" s="7"/>
      <c r="E13" s="8"/>
      <c r="F13" s="7"/>
      <c r="G13" s="7"/>
    </row>
    <row r="14" spans="1:8" x14ac:dyDescent="0.2">
      <c r="A14" s="7"/>
      <c r="B14" s="7"/>
      <c r="C14" s="7"/>
      <c r="D14" s="7"/>
      <c r="E14" s="8"/>
      <c r="F14" s="7"/>
      <c r="G14" s="7"/>
    </row>
    <row r="15" spans="1:8" x14ac:dyDescent="0.2">
      <c r="A15" s="6"/>
    </row>
  </sheetData>
  <sheetProtection password="8D88" sheet="1" objects="1" scenarios="1"/>
  <phoneticPr fontId="0" type="noConversion"/>
  <pageMargins left="0.75" right="0.75" top="1" bottom="1" header="0.5" footer="0.5"/>
  <pageSetup paperSize="9" orientation="portrait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7" r:id="rId4">
          <objectPr defaultSize="0" r:id="rId5">
            <anchor moveWithCells="1" sizeWithCells="1">
              <from>
                <xdr:col>8</xdr:col>
                <xdr:colOff>476250</xdr:colOff>
                <xdr:row>0</xdr:row>
                <xdr:rowOff>9525</xdr:rowOff>
              </from>
              <to>
                <xdr:col>13</xdr:col>
                <xdr:colOff>333375</xdr:colOff>
                <xdr:row>14</xdr:row>
                <xdr:rowOff>47625</xdr:rowOff>
              </to>
            </anchor>
          </objectPr>
        </oleObject>
      </mc:Choice>
      <mc:Fallback>
        <oleObject progId="Word.Picture.8" shapeId="1027" r:id="rId4"/>
      </mc:Fallback>
    </mc:AlternateContent>
    <mc:AlternateContent xmlns:mc="http://schemas.openxmlformats.org/markup-compatibility/2006">
      <mc:Choice Requires="x14">
        <oleObject progId="Word.Picture.8" shapeId="1029" r:id="rId6">
          <objectPr defaultSize="0" autoPict="0" r:id="rId7">
            <anchor moveWithCells="1" sizeWithCells="1">
              <from>
                <xdr:col>0</xdr:col>
                <xdr:colOff>57150</xdr:colOff>
                <xdr:row>15</xdr:row>
                <xdr:rowOff>0</xdr:rowOff>
              </from>
              <to>
                <xdr:col>4</xdr:col>
                <xdr:colOff>28575</xdr:colOff>
                <xdr:row>28</xdr:row>
                <xdr:rowOff>66675</xdr:rowOff>
              </to>
            </anchor>
          </objectPr>
        </oleObject>
      </mc:Choice>
      <mc:Fallback>
        <oleObject progId="Word.Picture.8" shapeId="1029" r:id="rId6"/>
      </mc:Fallback>
    </mc:AlternateContent>
    <mc:AlternateContent xmlns:mc="http://schemas.openxmlformats.org/markup-compatibility/2006">
      <mc:Choice Requires="x14">
        <oleObject progId="Word.Picture.8" shapeId="1030" r:id="rId8">
          <objectPr defaultSize="0" autoPict="0" r:id="rId9">
            <anchor moveWithCells="1" sizeWithCells="1">
              <from>
                <xdr:col>4</xdr:col>
                <xdr:colOff>314325</xdr:colOff>
                <xdr:row>15</xdr:row>
                <xdr:rowOff>0</xdr:rowOff>
              </from>
              <to>
                <xdr:col>8</xdr:col>
                <xdr:colOff>285750</xdr:colOff>
                <xdr:row>28</xdr:row>
                <xdr:rowOff>66675</xdr:rowOff>
              </to>
            </anchor>
          </objectPr>
        </oleObject>
      </mc:Choice>
      <mc:Fallback>
        <oleObject progId="Word.Picture.8" shapeId="1030" r:id="rId8"/>
      </mc:Fallback>
    </mc:AlternateContent>
    <mc:AlternateContent xmlns:mc="http://schemas.openxmlformats.org/markup-compatibility/2006">
      <mc:Choice Requires="x14">
        <oleObject progId="Word.Picture.8" shapeId="1031" r:id="rId10">
          <objectPr defaultSize="0" autoPict="0" r:id="rId11">
            <anchor moveWithCells="1" sizeWithCells="1">
              <from>
                <xdr:col>8</xdr:col>
                <xdr:colOff>419100</xdr:colOff>
                <xdr:row>15</xdr:row>
                <xdr:rowOff>9525</xdr:rowOff>
              </from>
              <to>
                <xdr:col>12</xdr:col>
                <xdr:colOff>390525</xdr:colOff>
                <xdr:row>28</xdr:row>
                <xdr:rowOff>76200</xdr:rowOff>
              </to>
            </anchor>
          </objectPr>
        </oleObject>
      </mc:Choice>
      <mc:Fallback>
        <oleObject progId="Word.Picture.8" shapeId="1031" r:id="rId10"/>
      </mc:Fallback>
    </mc:AlternateContent>
    <mc:AlternateContent xmlns:mc="http://schemas.openxmlformats.org/markup-compatibility/2006">
      <mc:Choice Requires="x14">
        <oleObject progId="Word.Picture.8" shapeId="1032" r:id="rId12">
          <objectPr defaultSize="0" autoPict="0" r:id="rId13">
            <anchor moveWithCells="1" sizeWithCells="1">
              <from>
                <xdr:col>13</xdr:col>
                <xdr:colOff>85725</xdr:colOff>
                <xdr:row>15</xdr:row>
                <xdr:rowOff>0</xdr:rowOff>
              </from>
              <to>
                <xdr:col>17</xdr:col>
                <xdr:colOff>57150</xdr:colOff>
                <xdr:row>28</xdr:row>
                <xdr:rowOff>66675</xdr:rowOff>
              </to>
            </anchor>
          </objectPr>
        </oleObject>
      </mc:Choice>
      <mc:Fallback>
        <oleObject progId="Word.Picture.8" shapeId="1032" r:id="rId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11</vt:i4>
      </vt:variant>
    </vt:vector>
  </HeadingPairs>
  <TitlesOfParts>
    <vt:vector size="13" baseType="lpstr">
      <vt:lpstr>Ritter</vt:lpstr>
      <vt:lpstr>Henneberg</vt:lpstr>
      <vt:lpstr>a</vt:lpstr>
      <vt:lpstr>b</vt:lpstr>
      <vt:lpstr>H_1</vt:lpstr>
      <vt:lpstr>Ha</vt:lpstr>
      <vt:lpstr>P</vt:lpstr>
      <vt:lpstr>P_1</vt:lpstr>
      <vt:lpstr>P_2</vt:lpstr>
      <vt:lpstr>R_2</vt:lpstr>
      <vt:lpstr>Rb</vt:lpstr>
      <vt:lpstr>V_1</vt:lpstr>
      <vt:lpstr>Va</vt:lpstr>
    </vt:vector>
  </TitlesOfParts>
  <Company>Politechnika Krakowska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Zaborski</dc:creator>
  <cp:lastModifiedBy>az@limba.wil.pk.edu.pl</cp:lastModifiedBy>
  <dcterms:created xsi:type="dcterms:W3CDTF">2007-11-26T23:27:05Z</dcterms:created>
  <dcterms:modified xsi:type="dcterms:W3CDTF">2013-09-27T21:35:01Z</dcterms:modified>
</cp:coreProperties>
</file>