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8700"/>
  </bookViews>
  <sheets>
    <sheet name="Arkusz1" sheetId="1" r:id="rId1"/>
  </sheets>
  <definedNames>
    <definedName name="_c">Arkusz1!$C$3</definedName>
    <definedName name="_r">Arkusz1!$F$3</definedName>
    <definedName name="a">Arkusz1!$A$3</definedName>
    <definedName name="b">Arkusz1!$B$3</definedName>
    <definedName name="d">Arkusz1!$D$3</definedName>
    <definedName name="e">Arkusz1!$E$3</definedName>
  </definedNames>
  <calcPr calcId="145621"/>
</workbook>
</file>

<file path=xl/calcChain.xml><?xml version="1.0" encoding="utf-8"?>
<calcChain xmlns="http://schemas.openxmlformats.org/spreadsheetml/2006/main">
  <c r="C5" i="1" l="1"/>
  <c r="D6" i="1"/>
  <c r="B8" i="1"/>
  <c r="C6" i="1"/>
  <c r="B9" i="1"/>
  <c r="B10" i="1"/>
  <c r="B13" i="1"/>
  <c r="B20" i="1"/>
  <c r="B12" i="1"/>
  <c r="B15" i="1"/>
  <c r="B16" i="1"/>
  <c r="B17" i="1"/>
  <c r="B19" i="1"/>
</calcChain>
</file>

<file path=xl/sharedStrings.xml><?xml version="1.0" encoding="utf-8"?>
<sst xmlns="http://schemas.openxmlformats.org/spreadsheetml/2006/main" count="23" uniqueCount="23">
  <si>
    <t>a</t>
  </si>
  <si>
    <t>b</t>
  </si>
  <si>
    <t>c</t>
  </si>
  <si>
    <t>d</t>
  </si>
  <si>
    <t>r</t>
  </si>
  <si>
    <t>e</t>
  </si>
  <si>
    <t>Iy</t>
  </si>
  <si>
    <t>Iz</t>
  </si>
  <si>
    <t>Iyz</t>
  </si>
  <si>
    <t>I1</t>
  </si>
  <si>
    <t>I2</t>
  </si>
  <si>
    <r>
      <t xml:space="preserve">tg </t>
    </r>
    <r>
      <rPr>
        <sz val="10"/>
        <rFont val="GreekC"/>
        <charset val="238"/>
      </rPr>
      <t>a</t>
    </r>
  </si>
  <si>
    <r>
      <t xml:space="preserve">a </t>
    </r>
    <r>
      <rPr>
        <sz val="10"/>
        <rFont val="Times New Roman"/>
        <family val="1"/>
        <charset val="238"/>
      </rPr>
      <t>[rad]</t>
    </r>
  </si>
  <si>
    <r>
      <t xml:space="preserve">a </t>
    </r>
    <r>
      <rPr>
        <sz val="10"/>
        <rFont val="Times New Roman"/>
        <family val="1"/>
        <charset val="238"/>
      </rPr>
      <t>[st]</t>
    </r>
  </si>
  <si>
    <t>i1</t>
  </si>
  <si>
    <t>i2</t>
  </si>
  <si>
    <t>geometric characteristics of cross-section</t>
  </si>
  <si>
    <t>area</t>
  </si>
  <si>
    <t>centroid</t>
  </si>
  <si>
    <t>central inertia moments</t>
  </si>
  <si>
    <t>principal central inertia moments</t>
  </si>
  <si>
    <t>angle</t>
  </si>
  <si>
    <t>principal central inertia radii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</si>
</sst>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  <charset val="238"/>
    </font>
    <font>
      <sz val="24"/>
      <name val="Times New Roman"/>
      <charset val="238"/>
    </font>
    <font>
      <sz val="8"/>
      <name val="Times New Roman"/>
      <charset val="238"/>
    </font>
    <font>
      <sz val="10"/>
      <name val="GreekC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2" fontId="0" fillId="3" borderId="0" xfId="0" applyNumberFormat="1" applyFill="1" applyProtection="1">
      <protection hidden="1"/>
    </xf>
    <xf numFmtId="0" fontId="3" fillId="0" borderId="0" xfId="0" applyFont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5</xdr:row>
          <xdr:rowOff>85725</xdr:rowOff>
        </xdr:from>
        <xdr:to>
          <xdr:col>13</xdr:col>
          <xdr:colOff>76200</xdr:colOff>
          <xdr:row>16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8" sqref="G8"/>
    </sheetView>
  </sheetViews>
  <sheetFormatPr defaultRowHeight="12.75" x14ac:dyDescent="0.2"/>
  <cols>
    <col min="1" max="1" width="9.1640625" customWidth="1"/>
    <col min="2" max="2" width="10.6640625" bestFit="1" customWidth="1"/>
    <col min="3" max="3" width="7.6640625" bestFit="1" customWidth="1"/>
    <col min="4" max="4" width="5.83203125" customWidth="1"/>
    <col min="5" max="6" width="4.1640625" customWidth="1"/>
  </cols>
  <sheetData>
    <row r="1" spans="1:7" ht="30.75" x14ac:dyDescent="0.45">
      <c r="A1" s="1" t="s">
        <v>16</v>
      </c>
    </row>
    <row r="2" spans="1: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</row>
    <row r="3" spans="1:7" x14ac:dyDescent="0.2">
      <c r="A3" s="3">
        <v>99</v>
      </c>
      <c r="B3" s="3">
        <v>99</v>
      </c>
      <c r="C3" s="3">
        <v>2</v>
      </c>
      <c r="D3" s="3">
        <v>2</v>
      </c>
      <c r="E3" s="3">
        <v>1</v>
      </c>
      <c r="F3" s="3">
        <v>2</v>
      </c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4" t="s">
        <v>17</v>
      </c>
      <c r="B5" s="4"/>
      <c r="C5" s="5">
        <f>a*b-0.5*(a-d-e)*_c-PI()*_r^2/2</f>
        <v>9698.7168146928198</v>
      </c>
      <c r="D5" s="4"/>
      <c r="E5" s="4"/>
      <c r="F5" s="4"/>
      <c r="G5" s="4"/>
    </row>
    <row r="6" spans="1:7" x14ac:dyDescent="0.2">
      <c r="A6" s="4" t="s">
        <v>18</v>
      </c>
      <c r="B6" s="4"/>
      <c r="C6" s="5">
        <f>(a*b^2/2-0.5*(a-d-e)*_c*(b-_c/3)-PI()*_r^2/2*(e+_r))/C5</f>
        <v>49.046761497711039</v>
      </c>
      <c r="D6" s="5">
        <f>(b*a^2/2-0.5*(a-d-e)*_c*((a-d-e)/3+e)-PI()*_r^2/2*(a-4/3*_r/PI()))/C5</f>
        <v>49.631802555436138</v>
      </c>
      <c r="E6" s="4"/>
      <c r="F6" s="4"/>
      <c r="G6" s="4"/>
    </row>
    <row r="7" spans="1:7" x14ac:dyDescent="0.2">
      <c r="A7" s="4" t="s">
        <v>19</v>
      </c>
      <c r="B7" s="4"/>
      <c r="C7" s="4"/>
      <c r="D7" s="4"/>
      <c r="E7" s="4"/>
      <c r="F7" s="4"/>
      <c r="G7" s="4"/>
    </row>
    <row r="8" spans="1:7" x14ac:dyDescent="0.2">
      <c r="A8" s="4" t="s">
        <v>6</v>
      </c>
      <c r="B8" s="6">
        <f>b*a^3/12+b*a*(a/2-D6)^2-_c*(a-d-e)^3/36-0.5*(a-d-e)*_c*((a-d-e)/3+e-D6)^2-_r^4*(PI()/8-8/(9*PI()))-PI()*_r^2/2*((a-4/3*_r/PI()-D6)^2)</f>
        <v>7914636.6067450512</v>
      </c>
      <c r="C8" s="4"/>
      <c r="D8" s="4"/>
      <c r="E8" s="4"/>
      <c r="F8" s="4"/>
      <c r="G8" s="4"/>
    </row>
    <row r="9" spans="1:7" x14ac:dyDescent="0.2">
      <c r="A9" s="4" t="s">
        <v>7</v>
      </c>
      <c r="B9" s="6">
        <f>a*b^3/12+a*b*(b/2-C6)^2-(a-d-e)*_c^3/36-0.5*(a-d-e)*_c*(b-_c/3-C6)^2-PI()*_r^4/8-PI()*_r^2/2*(_r+e-C6)^2</f>
        <v>7760430.2891251817</v>
      </c>
      <c r="C9" s="4"/>
      <c r="D9" s="4"/>
      <c r="E9" s="4"/>
      <c r="F9" s="4"/>
      <c r="G9" s="4"/>
    </row>
    <row r="10" spans="1:7" x14ac:dyDescent="0.2">
      <c r="A10" s="4" t="s">
        <v>8</v>
      </c>
      <c r="B10" s="6">
        <f>a*b*(b/2-C6)*(a/2-D6)-(a-d-e)^2*_c^2/72-0.5*(a-d-e)*_c*(b-_c/3-C6)*((a-d-e)/3+e-D6)-PI()*_r^2/2*(a-4/3*_r/PI()-D6)*(e+_r-C6)</f>
        <v>91633.703656276135</v>
      </c>
      <c r="C10" s="4"/>
      <c r="D10" s="4"/>
      <c r="E10" s="4"/>
      <c r="F10" s="4"/>
      <c r="G10" s="4"/>
    </row>
    <row r="11" spans="1:7" x14ac:dyDescent="0.2">
      <c r="A11" s="4" t="s">
        <v>20</v>
      </c>
      <c r="B11" s="4"/>
      <c r="C11" s="4"/>
      <c r="D11" s="4"/>
      <c r="E11" s="4"/>
      <c r="F11" s="4"/>
      <c r="G11" s="4"/>
    </row>
    <row r="12" spans="1:7" x14ac:dyDescent="0.2">
      <c r="A12" s="4" t="s">
        <v>9</v>
      </c>
      <c r="B12" s="6">
        <f>0.5*(B$8+B$9)+SQRT(((B$8-B$9)*0.5)^2+B$10^2)</f>
        <v>7957290.0040990124</v>
      </c>
      <c r="C12" s="4"/>
      <c r="D12" s="4"/>
      <c r="E12" s="4"/>
      <c r="F12" s="4"/>
      <c r="G12" s="4"/>
    </row>
    <row r="13" spans="1:7" x14ac:dyDescent="0.2">
      <c r="A13" s="4" t="s">
        <v>10</v>
      </c>
      <c r="B13" s="6">
        <f>0.5*(B$8+B$9)-SQRT(((B$8-B$9)*0.5)^2+B$10^2)</f>
        <v>7717776.8917712206</v>
      </c>
      <c r="C13" s="4"/>
      <c r="D13" s="4"/>
      <c r="E13" s="4"/>
      <c r="F13" s="4"/>
      <c r="G13" s="4"/>
    </row>
    <row r="14" spans="1:7" x14ac:dyDescent="0.2">
      <c r="A14" s="4" t="s">
        <v>21</v>
      </c>
      <c r="B14" s="4"/>
      <c r="C14" s="4"/>
      <c r="D14" s="4"/>
      <c r="E14" s="4"/>
      <c r="F14" s="4"/>
      <c r="G14" s="4"/>
    </row>
    <row r="15" spans="1:7" ht="15.75" x14ac:dyDescent="0.35">
      <c r="A15" s="4" t="s">
        <v>11</v>
      </c>
      <c r="B15" s="6">
        <f>-(B12-B8)/B10</f>
        <v>-0.46547717326756483</v>
      </c>
      <c r="C15" s="4"/>
      <c r="D15" s="4"/>
      <c r="E15" s="4"/>
      <c r="F15" s="4"/>
      <c r="G15" s="4"/>
    </row>
    <row r="16" spans="1:7" ht="15.75" x14ac:dyDescent="0.35">
      <c r="A16" s="7" t="s">
        <v>12</v>
      </c>
      <c r="B16" s="6">
        <f>ATAN(B15)</f>
        <v>-0.43564994090432341</v>
      </c>
      <c r="C16" s="4"/>
      <c r="D16" s="4"/>
      <c r="E16" s="4"/>
      <c r="F16" s="4"/>
      <c r="G16" s="4"/>
    </row>
    <row r="17" spans="1:7" ht="15.75" x14ac:dyDescent="0.35">
      <c r="A17" s="7" t="s">
        <v>13</v>
      </c>
      <c r="B17" s="6">
        <f>B16/PI()*180</f>
        <v>-24.960902958941457</v>
      </c>
      <c r="C17" s="4"/>
      <c r="D17" s="4"/>
      <c r="E17" s="4"/>
      <c r="F17" s="4"/>
      <c r="G17" s="4"/>
    </row>
    <row r="18" spans="1:7" x14ac:dyDescent="0.2">
      <c r="A18" s="4" t="s">
        <v>22</v>
      </c>
      <c r="B18" s="4"/>
      <c r="C18" s="4"/>
      <c r="D18" s="4"/>
      <c r="E18" s="4"/>
      <c r="F18" s="4"/>
      <c r="G18" s="4"/>
    </row>
    <row r="19" spans="1:7" x14ac:dyDescent="0.2">
      <c r="A19" s="4" t="s">
        <v>14</v>
      </c>
      <c r="B19" s="6">
        <f>SQRT(B12/C5)</f>
        <v>28.643458421873468</v>
      </c>
      <c r="C19" s="4"/>
      <c r="D19" s="4"/>
      <c r="E19" s="4"/>
      <c r="F19" s="4"/>
      <c r="G19" s="4"/>
    </row>
    <row r="20" spans="1:7" x14ac:dyDescent="0.2">
      <c r="A20" s="4" t="s">
        <v>15</v>
      </c>
      <c r="B20" s="6">
        <f>SQRT(B13/C5)</f>
        <v>28.209083112601746</v>
      </c>
      <c r="C20" s="4"/>
      <c r="D20" s="4"/>
      <c r="E20" s="4"/>
      <c r="F20" s="4"/>
      <c r="G20" s="4"/>
    </row>
    <row r="21" spans="1:7" x14ac:dyDescent="0.2">
      <c r="A21" s="4"/>
      <c r="B21" s="4"/>
      <c r="C21" s="4"/>
      <c r="D21" s="4"/>
      <c r="E21" s="4"/>
      <c r="F21" s="4"/>
      <c r="G21" s="4"/>
    </row>
  </sheetData>
  <sheetProtection password="8D88" sheet="1" objects="1" scenario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10</xdr:col>
                <xdr:colOff>47625</xdr:colOff>
                <xdr:row>5</xdr:row>
                <xdr:rowOff>85725</xdr:rowOff>
              </from>
              <to>
                <xdr:col>13</xdr:col>
                <xdr:colOff>76200</xdr:colOff>
                <xdr:row>16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6</vt:i4>
      </vt:variant>
    </vt:vector>
  </HeadingPairs>
  <TitlesOfParts>
    <vt:vector size="7" baseType="lpstr">
      <vt:lpstr>Arkusz1</vt:lpstr>
      <vt:lpstr>_c</vt:lpstr>
      <vt:lpstr>_r</vt:lpstr>
      <vt:lpstr>a</vt:lpstr>
      <vt:lpstr>b</vt:lpstr>
      <vt:lpstr>d</vt:lpstr>
      <vt:lpstr>e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2008-05-30T16:12:59Z</dcterms:created>
  <dcterms:modified xsi:type="dcterms:W3CDTF">2013-09-27T21:35:53Z</dcterms:modified>
</cp:coreProperties>
</file>